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9315" windowHeight="6720"/>
  </bookViews>
  <sheets>
    <sheet name="Teilnahme" sheetId="1" r:id="rId1"/>
    <sheet name="Verpflegung" sheetId="4" r:id="rId2"/>
    <sheet name="Übersicht" sheetId="3" r:id="rId3"/>
  </sheets>
  <definedNames>
    <definedName name="_xlnm.Print_Area" localSheetId="0">Teilnahme!$A$1:$M$31</definedName>
    <definedName name="_xlnm.Print_Area" localSheetId="1">Verpflegung!$A$1:$O$31</definedName>
    <definedName name="_xlnm.Print_Titles" localSheetId="0">Teilnahme!$2:$3</definedName>
    <definedName name="_xlnm.Print_Titles" localSheetId="1">Verpflegung!$2:$3</definedName>
  </definedNames>
  <calcPr calcId="145621"/>
</workbook>
</file>

<file path=xl/calcChain.xml><?xml version="1.0" encoding="utf-8"?>
<calcChain xmlns="http://schemas.openxmlformats.org/spreadsheetml/2006/main">
  <c r="B6" i="3" l="1"/>
  <c r="N29" i="4"/>
  <c r="M29" i="4"/>
  <c r="M29" i="1"/>
  <c r="B4" i="3"/>
  <c r="L29" i="4"/>
  <c r="K29" i="4"/>
  <c r="J29" i="4"/>
  <c r="H29" i="4"/>
  <c r="G29" i="4"/>
  <c r="B5" i="3" s="1"/>
  <c r="O5" i="4"/>
  <c r="O4" i="4"/>
  <c r="I29" i="4"/>
  <c r="B8" i="3" l="1"/>
  <c r="B7" i="3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B9" i="3"/>
  <c r="B10" i="3"/>
  <c r="D5" i="4"/>
  <c r="E5" i="4"/>
  <c r="D6" i="4"/>
  <c r="E6" i="4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E4" i="4"/>
  <c r="D4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4" i="4"/>
  <c r="F7" i="1"/>
  <c r="M7" i="1" s="1"/>
  <c r="F8" i="1"/>
  <c r="F8" i="4" s="1"/>
  <c r="F9" i="1"/>
  <c r="M9" i="1" s="1"/>
  <c r="F10" i="4"/>
  <c r="F11" i="1"/>
  <c r="F11" i="4" s="1"/>
  <c r="F12" i="1"/>
  <c r="M12" i="1" s="1"/>
  <c r="F13" i="1"/>
  <c r="M13" i="1" s="1"/>
  <c r="F14" i="1"/>
  <c r="F14" i="4" s="1"/>
  <c r="F15" i="1"/>
  <c r="M15" i="1" s="1"/>
  <c r="F16" i="1"/>
  <c r="F16" i="4" s="1"/>
  <c r="F17" i="1"/>
  <c r="M17" i="1" s="1"/>
  <c r="F18" i="1"/>
  <c r="F18" i="4" s="1"/>
  <c r="F19" i="1"/>
  <c r="M19" i="1" s="1"/>
  <c r="F20" i="1"/>
  <c r="F20" i="4" s="1"/>
  <c r="F21" i="1"/>
  <c r="M21" i="1" s="1"/>
  <c r="F22" i="1"/>
  <c r="F22" i="4" s="1"/>
  <c r="F23" i="1"/>
  <c r="M23" i="1" s="1"/>
  <c r="F24" i="1"/>
  <c r="F24" i="4" s="1"/>
  <c r="F25" i="1"/>
  <c r="M25" i="1" s="1"/>
  <c r="F26" i="1"/>
  <c r="F26" i="4" s="1"/>
  <c r="F27" i="1"/>
  <c r="M27" i="1" s="1"/>
  <c r="F28" i="1"/>
  <c r="F28" i="4" s="1"/>
  <c r="F4" i="1"/>
  <c r="F4" i="4" s="1"/>
  <c r="F5" i="1"/>
  <c r="M5" i="1" s="1"/>
  <c r="F6" i="1"/>
  <c r="M6" i="1" s="1"/>
  <c r="O30" i="4" l="1"/>
  <c r="B13" i="3" s="1"/>
  <c r="M4" i="1"/>
  <c r="M28" i="1"/>
  <c r="M26" i="1"/>
  <c r="M24" i="1"/>
  <c r="M22" i="1"/>
  <c r="M20" i="1"/>
  <c r="M18" i="1"/>
  <c r="M16" i="1"/>
  <c r="M14" i="1"/>
  <c r="M11" i="1"/>
  <c r="M8" i="1"/>
  <c r="F27" i="4"/>
  <c r="F25" i="4"/>
  <c r="F23" i="4"/>
  <c r="F21" i="4"/>
  <c r="F19" i="4"/>
  <c r="F17" i="4"/>
  <c r="F15" i="4"/>
  <c r="F12" i="4"/>
  <c r="F9" i="4"/>
  <c r="F7" i="4"/>
  <c r="F5" i="4"/>
  <c r="F6" i="4"/>
  <c r="M10" i="1"/>
  <c r="F13" i="4"/>
  <c r="B12" i="3" l="1"/>
  <c r="B14" i="3" s="1"/>
</calcChain>
</file>

<file path=xl/sharedStrings.xml><?xml version="1.0" encoding="utf-8"?>
<sst xmlns="http://schemas.openxmlformats.org/spreadsheetml/2006/main" count="85" uniqueCount="60">
  <si>
    <t>Nr.</t>
  </si>
  <si>
    <t>Name</t>
  </si>
  <si>
    <t>Vorname</t>
  </si>
  <si>
    <t>Verein</t>
  </si>
  <si>
    <t>Geburtstdatum</t>
  </si>
  <si>
    <t>Gesamt-lehrgang</t>
  </si>
  <si>
    <t>Freitag</t>
  </si>
  <si>
    <t>Samstag</t>
  </si>
  <si>
    <t>Samstag Block 1</t>
  </si>
  <si>
    <t>Samstag Block 2</t>
  </si>
  <si>
    <t>Sonntag Block 1</t>
  </si>
  <si>
    <t>Sonntag Block 2</t>
  </si>
  <si>
    <t>Montag</t>
  </si>
  <si>
    <t>Samstag bis Montag</t>
  </si>
  <si>
    <t>11:00-13:00</t>
  </si>
  <si>
    <t>15:00-18:00</t>
  </si>
  <si>
    <t>9:30-12:30</t>
  </si>
  <si>
    <t>14:00-16:30</t>
  </si>
  <si>
    <t>9:30-12:00</t>
  </si>
  <si>
    <t>Alter</t>
  </si>
  <si>
    <t>x</t>
  </si>
  <si>
    <t>Seikenjuku</t>
  </si>
  <si>
    <t>Musterjunge</t>
  </si>
  <si>
    <t>Mustermädchen</t>
  </si>
  <si>
    <t>Junko</t>
  </si>
  <si>
    <t>Eiji</t>
  </si>
  <si>
    <t>(berechnet sich selbständig)</t>
  </si>
  <si>
    <t>bitte nur mit x markieren; entweder x bei "Gesamtlehrgang" oder bei den einzelnen Einheiten eintragen</t>
  </si>
  <si>
    <t>Gesamtsumme fälliger Betrag*</t>
  </si>
  <si>
    <t xml:space="preserve">fällige Teilnahmegebühr
</t>
  </si>
  <si>
    <t>Name, Vorname Verein und Geburtstdatum, sowie Alter werden automatisch eingetragen, wenn "Teilnahme"-Register ausgefüllt ist</t>
  </si>
  <si>
    <t>Übernachtung</t>
  </si>
  <si>
    <t>Abendessen</t>
  </si>
  <si>
    <t>Sonntag</t>
  </si>
  <si>
    <t>vegetarisch</t>
  </si>
  <si>
    <t>Gebühr für Abendessen</t>
  </si>
  <si>
    <t>ja</t>
  </si>
  <si>
    <t>Summe zu entrichtender Betrag für Abendessen</t>
  </si>
  <si>
    <t>bitte "Abendessen" mit x markieren, restliche Felder mit "ja" oder unausgefüllt lassen</t>
  </si>
  <si>
    <t>Verein:</t>
  </si>
  <si>
    <t>Anzahl Teilnehmer:</t>
  </si>
  <si>
    <t>Anzahl Übernachtungen Freitag:</t>
  </si>
  <si>
    <t>Anzahl Übernachtungen Samstag:</t>
  </si>
  <si>
    <t>Anzahl Übernachtungen Sonntag:</t>
  </si>
  <si>
    <t>Anzahl Abendessen Samstag:</t>
  </si>
  <si>
    <t>Anzahl Abendessen Sonntag:</t>
  </si>
  <si>
    <t>Kostenpunkt Teilnahmegebühr:</t>
  </si>
  <si>
    <t>Kostenpunkt Verpflegung:</t>
  </si>
  <si>
    <t>Gesamtkosten:</t>
  </si>
  <si>
    <t>Übersicht Anmeldeformular Pfingstlehrgang</t>
  </si>
  <si>
    <r>
      <rPr>
        <b/>
        <sz val="10"/>
        <color theme="1"/>
        <rFont val="Arial"/>
        <family val="2"/>
      </rPr>
      <t xml:space="preserve">HINWEIS 2: </t>
    </r>
    <r>
      <rPr>
        <sz val="10"/>
        <color theme="1"/>
        <rFont val="Arial"/>
        <family val="2"/>
      </rPr>
      <t>Teilnahme am reguären Freitags-Training ist auch möglich, aber nur unter vorheriger Anmeldung und Absprache. Zusatzkosten 5,00 € / Person. Die Hallenadresse wird bei der Anmeldung mitgeteilt.</t>
    </r>
  </si>
  <si>
    <t>X</t>
  </si>
  <si>
    <t>Y</t>
  </si>
  <si>
    <t>Training</t>
  </si>
  <si>
    <t>Vereinsname</t>
  </si>
  <si>
    <t>*der fällige Betrag ist vereinsweise bis zum 24.04.2016 auf das ausgewiesene Konto zu überweisen.</t>
  </si>
  <si>
    <r>
      <rPr>
        <b/>
        <sz val="10"/>
        <color theme="1"/>
        <rFont val="Arial"/>
        <family val="2"/>
      </rPr>
      <t>HINWEIS:</t>
    </r>
    <r>
      <rPr>
        <sz val="10"/>
        <color theme="1"/>
        <rFont val="Arial"/>
        <family val="2"/>
      </rPr>
      <t xml:space="preserve"> Bei Anmeldungen nach dem 24.04.2016 berechnen wir pro Teilnehmer 5 € mehr</t>
    </r>
  </si>
  <si>
    <t>schweinfrei</t>
  </si>
  <si>
    <t>Anzahl der Übernachtungen / Abendessen</t>
  </si>
  <si>
    <t>Anzahl Teilnehmer Freitagstraining: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</si>
</sst>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4" fontId="1" fillId="2" borderId="1" xfId="0" applyNumberFormat="1" applyFont="1" applyFill="1" applyBorder="1" applyAlignment="1">
      <alignment horizontal="left" vertical="center" wrapText="1"/>
    </xf>
    <xf numFmtId="44" fontId="1" fillId="2" borderId="1" xfId="0" applyNumberFormat="1" applyFont="1" applyFill="1" applyBorder="1" applyAlignment="1">
      <alignment horizontal="right" vertical="center" wrapText="1"/>
    </xf>
    <xf numFmtId="44" fontId="2" fillId="0" borderId="7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14" fontId="1" fillId="0" borderId="6" xfId="0" applyNumberFormat="1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 applyProtection="1">
      <alignment wrapText="1"/>
      <protection locked="0"/>
    </xf>
    <xf numFmtId="1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2" fillId="0" borderId="1" xfId="0" applyNumberFormat="1" applyFont="1" applyBorder="1" applyAlignment="1">
      <alignment wrapText="1"/>
    </xf>
    <xf numFmtId="0" fontId="2" fillId="0" borderId="0" xfId="0" applyFont="1"/>
    <xf numFmtId="2" fontId="2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3" workbookViewId="0">
      <selection activeCell="H9" sqref="H9"/>
    </sheetView>
  </sheetViews>
  <sheetFormatPr baseColWidth="10" defaultRowHeight="12.75" x14ac:dyDescent="0.2"/>
  <cols>
    <col min="1" max="1" width="3.42578125" style="1" bestFit="1" customWidth="1"/>
    <col min="2" max="3" width="16.7109375" style="1" customWidth="1"/>
    <col min="4" max="4" width="20.7109375" style="1" customWidth="1"/>
    <col min="5" max="5" width="14.42578125" style="2" customWidth="1"/>
    <col min="6" max="6" width="6.5703125" style="3" customWidth="1"/>
    <col min="7" max="7" width="9.28515625" style="1" customWidth="1"/>
    <col min="8" max="12" width="8.7109375" style="1" customWidth="1"/>
    <col min="13" max="13" width="11.42578125" style="8"/>
    <col min="14" max="14" width="11.42578125" style="1"/>
  </cols>
  <sheetData>
    <row r="1" spans="1:14" ht="30.75" customHeight="1" x14ac:dyDescent="0.2">
      <c r="B1" s="43" t="s">
        <v>56</v>
      </c>
      <c r="C1" s="43"/>
      <c r="D1" s="43"/>
      <c r="G1" s="41" t="s">
        <v>27</v>
      </c>
      <c r="H1" s="41"/>
      <c r="I1" s="41"/>
      <c r="J1" s="41"/>
      <c r="K1" s="41"/>
      <c r="L1" s="41"/>
    </row>
    <row r="2" spans="1:14" ht="54" customHeight="1" x14ac:dyDescent="0.2">
      <c r="A2" s="12"/>
      <c r="B2" s="46" t="s">
        <v>50</v>
      </c>
      <c r="C2" s="46"/>
      <c r="D2" s="46"/>
      <c r="E2" s="13"/>
      <c r="F2" s="14"/>
      <c r="G2" s="15" t="s">
        <v>5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1" t="s">
        <v>26</v>
      </c>
    </row>
    <row r="3" spans="1:14" ht="51" x14ac:dyDescent="0.2">
      <c r="A3" s="6" t="s">
        <v>0</v>
      </c>
      <c r="B3" s="6" t="s">
        <v>1</v>
      </c>
      <c r="C3" s="6" t="s">
        <v>2</v>
      </c>
      <c r="D3" s="6" t="s">
        <v>3</v>
      </c>
      <c r="E3" s="16" t="s">
        <v>4</v>
      </c>
      <c r="F3" s="17" t="s">
        <v>19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  <c r="M3" s="19" t="s">
        <v>29</v>
      </c>
    </row>
    <row r="4" spans="1:14" s="52" customFormat="1" x14ac:dyDescent="0.2">
      <c r="A4" s="47" t="s">
        <v>51</v>
      </c>
      <c r="B4" s="48" t="s">
        <v>22</v>
      </c>
      <c r="C4" s="48" t="s">
        <v>25</v>
      </c>
      <c r="D4" s="48" t="s">
        <v>21</v>
      </c>
      <c r="E4" s="49">
        <v>31607</v>
      </c>
      <c r="F4" s="53">
        <f t="shared" ref="F4:F28" si="0">IF(E4=0," ",YEARFRAC(E4,"14.05.2016",1))</f>
        <v>29.833701315905678</v>
      </c>
      <c r="G4" s="54" t="s">
        <v>20</v>
      </c>
      <c r="H4" s="54"/>
      <c r="I4" s="54"/>
      <c r="J4" s="54"/>
      <c r="K4" s="54"/>
      <c r="L4" s="54"/>
      <c r="M4" s="51">
        <f>IF(AND(F4&gt;18,G4="x"),60,IF(AND(F4&lt;=18,G4="x"),30,IF(AND(F4&gt;18,G4&lt;&gt;"x"),SUM(COUNTIF(H4:L4,"x")*15),IF(AND(F4&lt;=18,G4&lt;&gt;"x"),SUM(COUNTIF(H4:L4,"x")*6)))))</f>
        <v>60</v>
      </c>
      <c r="N4" s="55"/>
    </row>
    <row r="5" spans="1:14" s="52" customFormat="1" x14ac:dyDescent="0.2">
      <c r="A5" s="47" t="s">
        <v>52</v>
      </c>
      <c r="B5" s="48" t="s">
        <v>23</v>
      </c>
      <c r="C5" s="48" t="s">
        <v>24</v>
      </c>
      <c r="D5" s="48" t="s">
        <v>21</v>
      </c>
      <c r="E5" s="49">
        <v>38906</v>
      </c>
      <c r="F5" s="53">
        <f t="shared" si="0"/>
        <v>9.8501742160278756</v>
      </c>
      <c r="G5" s="54"/>
      <c r="H5" s="54" t="s">
        <v>20</v>
      </c>
      <c r="I5" s="54"/>
      <c r="J5" s="54" t="s">
        <v>20</v>
      </c>
      <c r="K5" s="54" t="s">
        <v>20</v>
      </c>
      <c r="L5" s="54"/>
      <c r="M5" s="51">
        <f>IF(AND(F5&gt;18,G5="x"),60,IF(AND(F5&lt;=18,G5="x"),30,IF(AND(F5&gt;18,G5&lt;&gt;"x"),SUM(COUNTIF(H5:L5,"x")*15),IF(AND(F5&lt;=18,G5&lt;&gt;"x"),SUM(COUNTIF(H5:L5,"x")*6)))))</f>
        <v>18</v>
      </c>
      <c r="N5" s="55"/>
    </row>
    <row r="6" spans="1:14" x14ac:dyDescent="0.2">
      <c r="A6" s="4">
        <v>1</v>
      </c>
      <c r="B6" s="32"/>
      <c r="C6" s="32"/>
      <c r="D6" s="32"/>
      <c r="E6" s="33"/>
      <c r="F6" s="34" t="str">
        <f t="shared" si="0"/>
        <v xml:space="preserve"> </v>
      </c>
      <c r="G6" s="35"/>
      <c r="H6" s="35"/>
      <c r="I6" s="35"/>
      <c r="J6" s="35"/>
      <c r="K6" s="35"/>
      <c r="L6" s="35"/>
      <c r="M6" s="7">
        <f>IF(AND(F6&gt;18,G6="x"),60,IF(AND(F6&lt;=18,G6="x"),30,IF(AND(F6&gt;18,G6&lt;&gt;"x"),SUM(COUNTIF(H6:L6,"x")*15),IF(AND(F6&lt;=18,G6&lt;&gt;"x"),SUM(COUNTIF(H6:L6,"x")*6)))))</f>
        <v>0</v>
      </c>
    </row>
    <row r="7" spans="1:14" x14ac:dyDescent="0.2">
      <c r="A7" s="4">
        <v>2</v>
      </c>
      <c r="B7" s="32"/>
      <c r="C7" s="32"/>
      <c r="D7" s="32"/>
      <c r="E7" s="33"/>
      <c r="F7" s="34" t="str">
        <f t="shared" si="0"/>
        <v xml:space="preserve"> </v>
      </c>
      <c r="G7" s="35"/>
      <c r="H7" s="35"/>
      <c r="I7" s="35"/>
      <c r="J7" s="35"/>
      <c r="K7" s="35"/>
      <c r="L7" s="35"/>
      <c r="M7" s="7">
        <f>IF(AND(F7&gt;18,G7="x"),60,IF(AND(F7&lt;=18,G7="x"),30,IF(AND(F7&gt;18,G7&lt;&gt;"x"),SUM(COUNTIF(H7:L7,"x")*15),IF(AND(F7&lt;=18,G7&lt;&gt;"x"),SUM(COUNTIF(H7:L7,"x")*6)))))</f>
        <v>0</v>
      </c>
    </row>
    <row r="8" spans="1:14" x14ac:dyDescent="0.2">
      <c r="A8" s="4">
        <v>3</v>
      </c>
      <c r="B8" s="32"/>
      <c r="C8" s="32"/>
      <c r="D8" s="32"/>
      <c r="E8" s="33"/>
      <c r="F8" s="34" t="str">
        <f t="shared" si="0"/>
        <v xml:space="preserve"> </v>
      </c>
      <c r="G8" s="35"/>
      <c r="H8" s="35"/>
      <c r="I8" s="35"/>
      <c r="J8" s="35"/>
      <c r="K8" s="35"/>
      <c r="L8" s="35"/>
      <c r="M8" s="7">
        <f>IF(AND(F8&gt;18,G8="x"),60,IF(AND(F8&lt;=18,G8="x"),30,IF(AND(F8&gt;18,G8&lt;&gt;"x"),SUM(COUNTIF(H8:L8,"x")*15),IF(AND(F8&lt;=18,G8&lt;&gt;"x"),SUM(COUNTIF(H8:L8,"x")*6)))))</f>
        <v>0</v>
      </c>
    </row>
    <row r="9" spans="1:14" x14ac:dyDescent="0.2">
      <c r="A9" s="4">
        <v>4</v>
      </c>
      <c r="B9" s="32"/>
      <c r="C9" s="32"/>
      <c r="D9" s="32"/>
      <c r="E9" s="33"/>
      <c r="F9" s="34" t="str">
        <f t="shared" si="0"/>
        <v xml:space="preserve"> </v>
      </c>
      <c r="G9" s="35"/>
      <c r="H9" s="35"/>
      <c r="I9" s="35"/>
      <c r="J9" s="35"/>
      <c r="K9" s="35"/>
      <c r="L9" s="35"/>
      <c r="M9" s="7">
        <f>IF(AND(F9&gt;18,G9="x"),60,IF(AND(F9&lt;=18,G9="x"),30,IF(AND(F9&gt;18,G9&lt;&gt;"x"),SUM(COUNTIF(H9:L9,"x")*15),IF(AND(F9&lt;=18,G9&lt;&gt;"x"),SUM(COUNTIF(H9:L9,"x")*6)))))</f>
        <v>0</v>
      </c>
    </row>
    <row r="10" spans="1:14" x14ac:dyDescent="0.2">
      <c r="A10" s="4">
        <v>5</v>
      </c>
      <c r="B10" s="32"/>
      <c r="C10" s="32"/>
      <c r="D10" s="32"/>
      <c r="E10" s="33"/>
      <c r="F10" s="34"/>
      <c r="G10" s="35"/>
      <c r="H10" s="35"/>
      <c r="I10" s="35"/>
      <c r="J10" s="35"/>
      <c r="K10" s="35"/>
      <c r="L10" s="35"/>
      <c r="M10" s="7">
        <f>IF(AND(F10&gt;18,G10="x"),60,IF(AND(F10&lt;=18,G10="x"),30,IF(AND(F10&gt;18,G10&lt;&gt;"x"),SUM(COUNTIF(H10:L10,"x")*15),IF(AND(F10&lt;=18,G10&lt;&gt;"x"),SUM(COUNTIF(H10:L10,"x")*6)))))</f>
        <v>0</v>
      </c>
    </row>
    <row r="11" spans="1:14" x14ac:dyDescent="0.2">
      <c r="A11" s="4">
        <v>6</v>
      </c>
      <c r="B11" s="32"/>
      <c r="C11" s="32"/>
      <c r="D11" s="32"/>
      <c r="E11" s="33"/>
      <c r="F11" s="34" t="str">
        <f t="shared" si="0"/>
        <v xml:space="preserve"> </v>
      </c>
      <c r="G11" s="35"/>
      <c r="H11" s="35"/>
      <c r="I11" s="35"/>
      <c r="J11" s="35"/>
      <c r="K11" s="35"/>
      <c r="L11" s="35"/>
      <c r="M11" s="7">
        <f>IF(AND(F11&gt;18,G11="x"),60,IF(AND(F11&lt;=18,G11="x"),30,IF(AND(F11&gt;18,G11&lt;&gt;"x"),SUM(COUNTIF(H11:L11,"x")*15),IF(AND(F11&lt;=18,G11&lt;&gt;"x"),SUM(COUNTIF(H11:L11,"x")*6)))))</f>
        <v>0</v>
      </c>
    </row>
    <row r="12" spans="1:14" x14ac:dyDescent="0.2">
      <c r="A12" s="4">
        <v>7</v>
      </c>
      <c r="B12" s="32"/>
      <c r="C12" s="32"/>
      <c r="D12" s="32"/>
      <c r="E12" s="33"/>
      <c r="F12" s="34" t="str">
        <f t="shared" si="0"/>
        <v xml:space="preserve"> </v>
      </c>
      <c r="G12" s="35"/>
      <c r="H12" s="35"/>
      <c r="I12" s="35"/>
      <c r="J12" s="35"/>
      <c r="K12" s="35"/>
      <c r="L12" s="35"/>
      <c r="M12" s="7">
        <f>IF(AND(F12&gt;18,G12="x"),60,IF(AND(F12&lt;=18,G12="x"),30,IF(AND(F12&gt;18,G12&lt;&gt;"x"),SUM(COUNTIF(H12:L12,"x")*15),IF(AND(F12&lt;=18,G12&lt;&gt;"x"),SUM(COUNTIF(H12:L12,"x")*6)))))</f>
        <v>0</v>
      </c>
    </row>
    <row r="13" spans="1:14" x14ac:dyDescent="0.2">
      <c r="A13" s="4">
        <v>8</v>
      </c>
      <c r="B13" s="32"/>
      <c r="C13" s="32"/>
      <c r="D13" s="32"/>
      <c r="E13" s="33"/>
      <c r="F13" s="34" t="str">
        <f t="shared" si="0"/>
        <v xml:space="preserve"> </v>
      </c>
      <c r="G13" s="35"/>
      <c r="H13" s="35"/>
      <c r="I13" s="35"/>
      <c r="J13" s="35"/>
      <c r="K13" s="35"/>
      <c r="L13" s="35"/>
      <c r="M13" s="7">
        <f>IF(AND(F13&gt;18,G13="x"),60,IF(AND(F13&lt;=18,G13="x"),30,IF(AND(F13&gt;18,G13&lt;&gt;"x"),SUM(COUNTIF(H13:L13,"x")*15),IF(AND(F13&lt;=18,G13&lt;&gt;"x"),SUM(COUNTIF(H13:L13,"x")*6)))))</f>
        <v>0</v>
      </c>
    </row>
    <row r="14" spans="1:14" x14ac:dyDescent="0.2">
      <c r="A14" s="4">
        <v>9</v>
      </c>
      <c r="B14" s="32"/>
      <c r="C14" s="32"/>
      <c r="D14" s="32"/>
      <c r="E14" s="33"/>
      <c r="F14" s="34" t="str">
        <f t="shared" si="0"/>
        <v xml:space="preserve"> </v>
      </c>
      <c r="G14" s="35"/>
      <c r="H14" s="35"/>
      <c r="I14" s="35"/>
      <c r="J14" s="35"/>
      <c r="K14" s="35"/>
      <c r="L14" s="35"/>
      <c r="M14" s="7">
        <f>IF(AND(F14&gt;18,G14="x"),60,IF(AND(F14&lt;=18,G14="x"),30,IF(AND(F14&gt;18,G14&lt;&gt;"x"),SUM(COUNTIF(H14:L14,"x")*15),IF(AND(F14&lt;=18,G14&lt;&gt;"x"),SUM(COUNTIF(H14:L14,"x")*6)))))</f>
        <v>0</v>
      </c>
    </row>
    <row r="15" spans="1:14" x14ac:dyDescent="0.2">
      <c r="A15" s="4">
        <v>10</v>
      </c>
      <c r="B15" s="32"/>
      <c r="C15" s="32"/>
      <c r="D15" s="32"/>
      <c r="E15" s="33"/>
      <c r="F15" s="34" t="str">
        <f t="shared" si="0"/>
        <v xml:space="preserve"> </v>
      </c>
      <c r="G15" s="35"/>
      <c r="H15" s="35"/>
      <c r="I15" s="35"/>
      <c r="J15" s="35"/>
      <c r="K15" s="35"/>
      <c r="L15" s="35"/>
      <c r="M15" s="7">
        <f>IF(AND(F15&gt;18,G15="x"),60,IF(AND(F15&lt;=18,G15="x"),30,IF(AND(F15&gt;18,G15&lt;&gt;"x"),SUM(COUNTIF(H15:L15,"x")*15),IF(AND(F15&lt;=18,G15&lt;&gt;"x"),SUM(COUNTIF(H15:L15,"x")*6)))))</f>
        <v>0</v>
      </c>
    </row>
    <row r="16" spans="1:14" x14ac:dyDescent="0.2">
      <c r="A16" s="4">
        <v>11</v>
      </c>
      <c r="B16" s="32"/>
      <c r="C16" s="32"/>
      <c r="D16" s="32"/>
      <c r="E16" s="33"/>
      <c r="F16" s="34" t="str">
        <f t="shared" si="0"/>
        <v xml:space="preserve"> </v>
      </c>
      <c r="G16" s="35"/>
      <c r="H16" s="35"/>
      <c r="I16" s="35"/>
      <c r="J16" s="35"/>
      <c r="K16" s="35"/>
      <c r="L16" s="35"/>
      <c r="M16" s="7">
        <f>IF(AND(F16&gt;18,G16="x"),60,IF(AND(F16&lt;=18,G16="x"),30,IF(AND(F16&gt;18,G16&lt;&gt;"x"),SUM(COUNTIF(H16:L16,"x")*15),IF(AND(F16&lt;=18,G16&lt;&gt;"x"),SUM(COUNTIF(H16:L16,"x")*6)))))</f>
        <v>0</v>
      </c>
    </row>
    <row r="17" spans="1:13" x14ac:dyDescent="0.2">
      <c r="A17" s="4">
        <v>12</v>
      </c>
      <c r="B17" s="32"/>
      <c r="C17" s="32"/>
      <c r="D17" s="32"/>
      <c r="E17" s="33"/>
      <c r="F17" s="34" t="str">
        <f t="shared" si="0"/>
        <v xml:space="preserve"> </v>
      </c>
      <c r="G17" s="35"/>
      <c r="H17" s="35"/>
      <c r="I17" s="35"/>
      <c r="J17" s="35"/>
      <c r="K17" s="35"/>
      <c r="L17" s="35"/>
      <c r="M17" s="7">
        <f>IF(AND(F17&gt;18,G17="x"),60,IF(AND(F17&lt;=18,G17="x"),30,IF(AND(F17&gt;18,G17&lt;&gt;"x"),SUM(COUNTIF(H17:L17,"x")*15),IF(AND(F17&lt;=18,G17&lt;&gt;"x"),SUM(COUNTIF(H17:L17,"x")*6)))))</f>
        <v>0</v>
      </c>
    </row>
    <row r="18" spans="1:13" x14ac:dyDescent="0.2">
      <c r="A18" s="4">
        <v>13</v>
      </c>
      <c r="B18" s="32"/>
      <c r="C18" s="32"/>
      <c r="D18" s="32"/>
      <c r="E18" s="33"/>
      <c r="F18" s="34" t="str">
        <f t="shared" si="0"/>
        <v xml:space="preserve"> </v>
      </c>
      <c r="G18" s="35"/>
      <c r="H18" s="35"/>
      <c r="I18" s="35"/>
      <c r="J18" s="35"/>
      <c r="K18" s="35"/>
      <c r="L18" s="35"/>
      <c r="M18" s="7">
        <f>IF(AND(F18&gt;18,G18="x"),60,IF(AND(F18&lt;=18,G18="x"),30,IF(AND(F18&gt;18,G18&lt;&gt;"x"),SUM(COUNTIF(H18:L18,"x")*15),IF(AND(F18&lt;=18,G18&lt;&gt;"x"),SUM(COUNTIF(H18:L18,"x")*6)))))</f>
        <v>0</v>
      </c>
    </row>
    <row r="19" spans="1:13" x14ac:dyDescent="0.2">
      <c r="A19" s="4">
        <v>14</v>
      </c>
      <c r="B19" s="32"/>
      <c r="C19" s="32"/>
      <c r="D19" s="32"/>
      <c r="E19" s="33"/>
      <c r="F19" s="34" t="str">
        <f t="shared" si="0"/>
        <v xml:space="preserve"> </v>
      </c>
      <c r="G19" s="35"/>
      <c r="H19" s="35"/>
      <c r="I19" s="35"/>
      <c r="J19" s="35"/>
      <c r="K19" s="35"/>
      <c r="L19" s="35"/>
      <c r="M19" s="7">
        <f>IF(AND(F19&gt;18,G19="x"),60,IF(AND(F19&lt;=18,G19="x"),30,IF(AND(F19&gt;18,G19&lt;&gt;"x"),SUM(COUNTIF(H19:L19,"x")*15),IF(AND(F19&lt;=18,G19&lt;&gt;"x"),SUM(COUNTIF(H19:L19,"x")*6)))))</f>
        <v>0</v>
      </c>
    </row>
    <row r="20" spans="1:13" x14ac:dyDescent="0.2">
      <c r="A20" s="4">
        <v>15</v>
      </c>
      <c r="B20" s="32"/>
      <c r="C20" s="32"/>
      <c r="D20" s="32"/>
      <c r="E20" s="33"/>
      <c r="F20" s="34" t="str">
        <f t="shared" si="0"/>
        <v xml:space="preserve"> </v>
      </c>
      <c r="G20" s="35"/>
      <c r="H20" s="35"/>
      <c r="I20" s="35"/>
      <c r="J20" s="35"/>
      <c r="K20" s="35"/>
      <c r="L20" s="35"/>
      <c r="M20" s="7">
        <f>IF(AND(F20&gt;18,G20="x"),60,IF(AND(F20&lt;=18,G20="x"),30,IF(AND(F20&gt;18,G20&lt;&gt;"x"),SUM(COUNTIF(H20:L20,"x")*15),IF(AND(F20&lt;=18,G20&lt;&gt;"x"),SUM(COUNTIF(H20:L20,"x")*6)))))</f>
        <v>0</v>
      </c>
    </row>
    <row r="21" spans="1:13" x14ac:dyDescent="0.2">
      <c r="A21" s="4">
        <v>16</v>
      </c>
      <c r="B21" s="32"/>
      <c r="C21" s="32"/>
      <c r="D21" s="32"/>
      <c r="E21" s="33"/>
      <c r="F21" s="34" t="str">
        <f t="shared" si="0"/>
        <v xml:space="preserve"> </v>
      </c>
      <c r="G21" s="35"/>
      <c r="H21" s="35"/>
      <c r="I21" s="35"/>
      <c r="J21" s="35"/>
      <c r="K21" s="35"/>
      <c r="L21" s="35"/>
      <c r="M21" s="7">
        <f>IF(AND(F21&gt;18,G21="x"),60,IF(AND(F21&lt;=18,G21="x"),30,IF(AND(F21&gt;18,G21&lt;&gt;"x"),SUM(COUNTIF(H21:L21,"x")*15),IF(AND(F21&lt;=18,G21&lt;&gt;"x"),SUM(COUNTIF(H21:L21,"x")*6)))))</f>
        <v>0</v>
      </c>
    </row>
    <row r="22" spans="1:13" x14ac:dyDescent="0.2">
      <c r="A22" s="4">
        <v>17</v>
      </c>
      <c r="B22" s="32"/>
      <c r="C22" s="32"/>
      <c r="D22" s="32"/>
      <c r="E22" s="33"/>
      <c r="F22" s="34" t="str">
        <f t="shared" si="0"/>
        <v xml:space="preserve"> </v>
      </c>
      <c r="G22" s="35"/>
      <c r="H22" s="35"/>
      <c r="I22" s="35"/>
      <c r="J22" s="35"/>
      <c r="K22" s="35"/>
      <c r="L22" s="35"/>
      <c r="M22" s="7">
        <f>IF(AND(F22&gt;18,G22="x"),60,IF(AND(F22&lt;=18,G22="x"),30,IF(AND(F22&gt;18,G22&lt;&gt;"x"),SUM(COUNTIF(H22:L22,"x")*15),IF(AND(F22&lt;=18,G22&lt;&gt;"x"),SUM(COUNTIF(H22:L22,"x")*6)))))</f>
        <v>0</v>
      </c>
    </row>
    <row r="23" spans="1:13" x14ac:dyDescent="0.2">
      <c r="A23" s="4">
        <v>18</v>
      </c>
      <c r="B23" s="32"/>
      <c r="C23" s="32"/>
      <c r="D23" s="32"/>
      <c r="E23" s="33"/>
      <c r="F23" s="34" t="str">
        <f t="shared" si="0"/>
        <v xml:space="preserve"> </v>
      </c>
      <c r="G23" s="35"/>
      <c r="H23" s="35"/>
      <c r="I23" s="35"/>
      <c r="J23" s="35"/>
      <c r="K23" s="35"/>
      <c r="L23" s="35"/>
      <c r="M23" s="7">
        <f>IF(AND(F23&gt;18,G23="x"),60,IF(AND(F23&lt;=18,G23="x"),30,IF(AND(F23&gt;18,G23&lt;&gt;"x"),SUM(COUNTIF(H23:L23,"x")*15),IF(AND(F23&lt;=18,G23&lt;&gt;"x"),SUM(COUNTIF(H23:L23,"x")*6)))))</f>
        <v>0</v>
      </c>
    </row>
    <row r="24" spans="1:13" x14ac:dyDescent="0.2">
      <c r="A24" s="4">
        <v>19</v>
      </c>
      <c r="B24" s="32"/>
      <c r="C24" s="32"/>
      <c r="D24" s="32"/>
      <c r="E24" s="33"/>
      <c r="F24" s="34" t="str">
        <f t="shared" si="0"/>
        <v xml:space="preserve"> </v>
      </c>
      <c r="G24" s="35"/>
      <c r="H24" s="35"/>
      <c r="I24" s="35"/>
      <c r="J24" s="35"/>
      <c r="K24" s="35"/>
      <c r="L24" s="35"/>
      <c r="M24" s="7">
        <f>IF(AND(F24&gt;18,G24="x"),60,IF(AND(F24&lt;=18,G24="x"),30,IF(AND(F24&gt;18,G24&lt;&gt;"x"),SUM(COUNTIF(H24:L24,"x")*15),IF(AND(F24&lt;=18,G24&lt;&gt;"x"),SUM(COUNTIF(H24:L24,"x")*6)))))</f>
        <v>0</v>
      </c>
    </row>
    <row r="25" spans="1:13" x14ac:dyDescent="0.2">
      <c r="A25" s="4">
        <v>20</v>
      </c>
      <c r="B25" s="32"/>
      <c r="C25" s="32"/>
      <c r="D25" s="32"/>
      <c r="E25" s="33"/>
      <c r="F25" s="34" t="str">
        <f t="shared" si="0"/>
        <v xml:space="preserve"> </v>
      </c>
      <c r="G25" s="35"/>
      <c r="H25" s="35"/>
      <c r="I25" s="35"/>
      <c r="J25" s="35"/>
      <c r="K25" s="35"/>
      <c r="L25" s="35"/>
      <c r="M25" s="7">
        <f>IF(AND(F25&gt;18,G25="x"),60,IF(AND(F25&lt;=18,G25="x"),30,IF(AND(F25&gt;18,G25&lt;&gt;"x"),SUM(COUNTIF(H25:L25,"x")*15),IF(AND(F25&lt;=18,G25&lt;&gt;"x"),SUM(COUNTIF(H25:L25,"x")*6)))))</f>
        <v>0</v>
      </c>
    </row>
    <row r="26" spans="1:13" x14ac:dyDescent="0.2">
      <c r="A26" s="4">
        <v>21</v>
      </c>
      <c r="B26" s="32"/>
      <c r="C26" s="32"/>
      <c r="D26" s="32"/>
      <c r="E26" s="33"/>
      <c r="F26" s="34" t="str">
        <f t="shared" si="0"/>
        <v xml:space="preserve"> </v>
      </c>
      <c r="G26" s="35"/>
      <c r="H26" s="35"/>
      <c r="I26" s="35"/>
      <c r="J26" s="35"/>
      <c r="K26" s="35"/>
      <c r="L26" s="35"/>
      <c r="M26" s="7">
        <f>IF(AND(F26&gt;18,G26="x"),60,IF(AND(F26&lt;=18,G26="x"),30,IF(AND(F26&gt;18,G26&lt;&gt;"x"),SUM(COUNTIF(H26:L26,"x")*15),IF(AND(F26&lt;=18,G26&lt;&gt;"x"),SUM(COUNTIF(H26:L26,"x")*6)))))</f>
        <v>0</v>
      </c>
    </row>
    <row r="27" spans="1:13" x14ac:dyDescent="0.2">
      <c r="A27" s="4">
        <v>22</v>
      </c>
      <c r="B27" s="32"/>
      <c r="C27" s="32"/>
      <c r="D27" s="32"/>
      <c r="E27" s="33"/>
      <c r="F27" s="34" t="str">
        <f t="shared" si="0"/>
        <v xml:space="preserve"> </v>
      </c>
      <c r="G27" s="35"/>
      <c r="H27" s="35"/>
      <c r="I27" s="35"/>
      <c r="J27" s="35"/>
      <c r="K27" s="35"/>
      <c r="L27" s="35"/>
      <c r="M27" s="7">
        <f>IF(AND(F27&gt;18,G27="x"),60,IF(AND(F27&lt;=18,G27="x"),30,IF(AND(F27&gt;18,G27&lt;&gt;"x"),SUM(COUNTIF(H27:L27,"x")*15),IF(AND(F27&lt;=18,G27&lt;&gt;"x"),SUM(COUNTIF(H27:L27,"x")*6)))))</f>
        <v>0</v>
      </c>
    </row>
    <row r="28" spans="1:13" x14ac:dyDescent="0.2">
      <c r="A28" s="4">
        <v>23</v>
      </c>
      <c r="B28" s="32"/>
      <c r="C28" s="32"/>
      <c r="D28" s="32"/>
      <c r="E28" s="33"/>
      <c r="F28" s="34" t="str">
        <f t="shared" si="0"/>
        <v xml:space="preserve"> </v>
      </c>
      <c r="G28" s="35"/>
      <c r="H28" s="35"/>
      <c r="I28" s="35"/>
      <c r="J28" s="35"/>
      <c r="K28" s="35"/>
      <c r="L28" s="35"/>
      <c r="M28" s="7">
        <f>IF(AND(F28&gt;18,G28="x"),60,IF(AND(F28&lt;=18,G28="x"),30,IF(AND(F28&gt;18,G28&lt;&gt;"x"),SUM(COUNTIF(H28:L28,"x")*15),IF(AND(F28&lt;=18,G28&lt;&gt;"x"),SUM(COUNTIF(H28:L28,"x")*6)))))</f>
        <v>0</v>
      </c>
    </row>
    <row r="29" spans="1:13" ht="25.5" customHeight="1" x14ac:dyDescent="0.2">
      <c r="A29" s="5"/>
      <c r="B29" s="38" t="s">
        <v>28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9">
        <f>SUM(M6:M28)</f>
        <v>0</v>
      </c>
    </row>
    <row r="30" spans="1:13" ht="25.5" customHeight="1" x14ac:dyDescent="0.2">
      <c r="A30" s="5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9"/>
    </row>
    <row r="31" spans="1:13" x14ac:dyDescent="0.2">
      <c r="B31" s="42" t="s">
        <v>55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</row>
  </sheetData>
  <mergeCells count="6">
    <mergeCell ref="B29:L29"/>
    <mergeCell ref="G1:L1"/>
    <mergeCell ref="B31:L31"/>
    <mergeCell ref="B1:D1"/>
    <mergeCell ref="B30:L30"/>
    <mergeCell ref="B2:D2"/>
  </mergeCells>
  <pageMargins left="0.70866141732283472" right="0.70866141732283472" top="0.78740157480314965" bottom="0.78740157480314965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Zeros="0" zoomScale="85" zoomScaleNormal="85" workbookViewId="0">
      <selection activeCell="G10" sqref="G10"/>
    </sheetView>
  </sheetViews>
  <sheetFormatPr baseColWidth="10" defaultRowHeight="12.75" x14ac:dyDescent="0.2"/>
  <cols>
    <col min="1" max="1" width="3.42578125" style="1" bestFit="1" customWidth="1"/>
    <col min="2" max="3" width="16.7109375" style="1" customWidth="1"/>
    <col min="4" max="4" width="20.7109375" style="1" customWidth="1"/>
    <col min="5" max="5" width="15.7109375" style="2" customWidth="1"/>
    <col min="6" max="6" width="6.5703125" style="3" customWidth="1"/>
    <col min="7" max="7" width="12.28515625" style="1" customWidth="1"/>
    <col min="8" max="8" width="14" style="1" customWidth="1"/>
    <col min="9" max="9" width="13.28515625" style="1" customWidth="1"/>
    <col min="10" max="10" width="14" style="1" customWidth="1"/>
    <col min="11" max="11" width="13.28515625" style="1" customWidth="1"/>
    <col min="12" max="12" width="14" style="1" customWidth="1"/>
    <col min="13" max="14" width="12.28515625" style="1" customWidth="1"/>
    <col min="15" max="15" width="14.140625" style="1" customWidth="1"/>
  </cols>
  <sheetData>
    <row r="1" spans="1:15" ht="39" customHeight="1" x14ac:dyDescent="0.2">
      <c r="B1" s="43" t="s">
        <v>56</v>
      </c>
      <c r="C1" s="43"/>
      <c r="D1" s="43"/>
      <c r="G1" s="41" t="s">
        <v>38</v>
      </c>
      <c r="H1" s="41"/>
      <c r="I1" s="41"/>
      <c r="J1" s="41"/>
      <c r="K1" s="41"/>
      <c r="L1" s="41"/>
      <c r="M1" s="20"/>
      <c r="N1" s="20"/>
    </row>
    <row r="2" spans="1:15" ht="45" customHeight="1" x14ac:dyDescent="0.2">
      <c r="A2" s="12"/>
      <c r="B2" s="41" t="s">
        <v>30</v>
      </c>
      <c r="C2" s="41"/>
      <c r="D2" s="41"/>
      <c r="E2" s="41"/>
      <c r="F2" s="14"/>
      <c r="G2" s="44" t="s">
        <v>6</v>
      </c>
      <c r="H2" s="45"/>
      <c r="I2" s="44" t="s">
        <v>7</v>
      </c>
      <c r="J2" s="45"/>
      <c r="K2" s="44" t="s">
        <v>33</v>
      </c>
      <c r="L2" s="45"/>
      <c r="M2" s="15" t="s">
        <v>34</v>
      </c>
      <c r="N2" s="15" t="s">
        <v>57</v>
      </c>
      <c r="O2" s="15" t="s">
        <v>35</v>
      </c>
    </row>
    <row r="3" spans="1:15" ht="25.5" x14ac:dyDescent="0.2">
      <c r="A3" s="6" t="s">
        <v>0</v>
      </c>
      <c r="B3" s="6" t="s">
        <v>1</v>
      </c>
      <c r="C3" s="6" t="s">
        <v>2</v>
      </c>
      <c r="D3" s="6" t="s">
        <v>3</v>
      </c>
      <c r="E3" s="16" t="s">
        <v>4</v>
      </c>
      <c r="F3" s="17" t="s">
        <v>19</v>
      </c>
      <c r="G3" s="18" t="s">
        <v>53</v>
      </c>
      <c r="H3" s="18" t="s">
        <v>31</v>
      </c>
      <c r="I3" s="18" t="s">
        <v>32</v>
      </c>
      <c r="J3" s="18" t="s">
        <v>31</v>
      </c>
      <c r="K3" s="18" t="s">
        <v>32</v>
      </c>
      <c r="L3" s="18" t="s">
        <v>31</v>
      </c>
      <c r="M3" s="18"/>
      <c r="N3" s="18"/>
      <c r="O3" s="18"/>
    </row>
    <row r="4" spans="1:15" s="52" customFormat="1" x14ac:dyDescent="0.2">
      <c r="A4" s="47" t="s">
        <v>51</v>
      </c>
      <c r="B4" s="48" t="str">
        <f>VLOOKUP(A4,Teilnahme!$A$4:$F$28,2,FALSE)</f>
        <v>Musterjunge</v>
      </c>
      <c r="C4" s="48" t="str">
        <f>VLOOKUP($A$4,Teilnahme!$A$4:$F$28,3,FALSE)</f>
        <v>Eiji</v>
      </c>
      <c r="D4" s="48" t="str">
        <f>VLOOKUP(A4,Teilnahme!$A$4:$F$28,4,FALSE)</f>
        <v>Seikenjuku</v>
      </c>
      <c r="E4" s="49">
        <f>VLOOKUP(A4,Teilnahme!$A$4:$F$28,5,FALSE)</f>
        <v>31607</v>
      </c>
      <c r="F4" s="48">
        <f>VLOOKUP(A4,Teilnahme!$A$4:$F$28,6,FALSE)</f>
        <v>29.833701315905678</v>
      </c>
      <c r="G4" s="50" t="s">
        <v>36</v>
      </c>
      <c r="H4" s="50" t="s">
        <v>36</v>
      </c>
      <c r="I4" s="50" t="s">
        <v>20</v>
      </c>
      <c r="J4" s="50" t="s">
        <v>36</v>
      </c>
      <c r="K4" s="50" t="s">
        <v>20</v>
      </c>
      <c r="L4" s="50" t="s">
        <v>36</v>
      </c>
      <c r="M4" s="50" t="s">
        <v>36</v>
      </c>
      <c r="N4" s="50"/>
      <c r="O4" s="51">
        <f>SUM(COUNTIF(I4:K4,"x")*10)</f>
        <v>20</v>
      </c>
    </row>
    <row r="5" spans="1:15" s="52" customFormat="1" x14ac:dyDescent="0.2">
      <c r="A5" s="47" t="s">
        <v>52</v>
      </c>
      <c r="B5" s="48" t="str">
        <f>VLOOKUP(A5,Teilnahme!$A$4:$F$28,2,FALSE)</f>
        <v>Mustermädchen</v>
      </c>
      <c r="C5" s="48" t="str">
        <f>VLOOKUP(A5,Teilnahme!$A$4:$F$28,3,FALSE)</f>
        <v>Junko</v>
      </c>
      <c r="D5" s="48" t="str">
        <f>VLOOKUP(A5,Teilnahme!$A$4:$F$28,4,FALSE)</f>
        <v>Seikenjuku</v>
      </c>
      <c r="E5" s="49">
        <f>VLOOKUP(A5,Teilnahme!$A$4:$F$28,5,FALSE)</f>
        <v>38906</v>
      </c>
      <c r="F5" s="48">
        <f>VLOOKUP(A5,Teilnahme!$A$4:$F$28,6,FALSE)</f>
        <v>9.8501742160278756</v>
      </c>
      <c r="G5" s="50"/>
      <c r="H5" s="50"/>
      <c r="I5" s="50" t="s">
        <v>20</v>
      </c>
      <c r="J5" s="50"/>
      <c r="K5" s="50"/>
      <c r="L5" s="50" t="s">
        <v>36</v>
      </c>
      <c r="M5" s="50"/>
      <c r="N5" s="50"/>
      <c r="O5" s="51">
        <f>SUM(COUNTIF(I5:K5,"x")*10)</f>
        <v>10</v>
      </c>
    </row>
    <row r="6" spans="1:15" x14ac:dyDescent="0.2">
      <c r="A6" s="4">
        <v>1</v>
      </c>
      <c r="B6" s="32">
        <f>VLOOKUP(A6,Teilnahme!$A$4:$F$28,2,FALSE)</f>
        <v>0</v>
      </c>
      <c r="C6" s="32">
        <f>VLOOKUP(A6,Teilnahme!$A$4:$F$28,3,FALSE)</f>
        <v>0</v>
      </c>
      <c r="D6" s="32">
        <f>VLOOKUP(A6,Teilnahme!$A$4:$F$28,4,FALSE)</f>
        <v>0</v>
      </c>
      <c r="E6" s="33">
        <f>VLOOKUP(A6,Teilnahme!$A$4:$F$28,5,FALSE)</f>
        <v>0</v>
      </c>
      <c r="F6" s="32" t="str">
        <f>VLOOKUP(A6,Teilnahme!$A$4:$F$28,6,FALSE)</f>
        <v xml:space="preserve"> </v>
      </c>
      <c r="G6" s="35"/>
      <c r="H6" s="35"/>
      <c r="I6" s="35"/>
      <c r="J6" s="35"/>
      <c r="K6" s="35"/>
      <c r="L6" s="35"/>
      <c r="M6" s="35"/>
      <c r="N6" s="35"/>
      <c r="O6" s="7">
        <f>SUM(COUNTIF(I6:K6,"x")*10)</f>
        <v>0</v>
      </c>
    </row>
    <row r="7" spans="1:15" x14ac:dyDescent="0.2">
      <c r="A7" s="4">
        <v>2</v>
      </c>
      <c r="B7" s="32">
        <f>VLOOKUP(A7,Teilnahme!$A$4:$F$28,2,FALSE)</f>
        <v>0</v>
      </c>
      <c r="C7" s="32">
        <f>VLOOKUP(A7,Teilnahme!$A$4:$F$28,3,FALSE)</f>
        <v>0</v>
      </c>
      <c r="D7" s="32">
        <f>VLOOKUP(A7,Teilnahme!$A$4:$F$28,4,FALSE)</f>
        <v>0</v>
      </c>
      <c r="E7" s="33">
        <f>VLOOKUP(A7,Teilnahme!$A$4:$F$28,5,FALSE)</f>
        <v>0</v>
      </c>
      <c r="F7" s="32" t="str">
        <f>VLOOKUP(A7,Teilnahme!$A$4:$F$28,6,FALSE)</f>
        <v xml:space="preserve"> </v>
      </c>
      <c r="G7" s="35"/>
      <c r="H7" s="35"/>
      <c r="I7" s="35"/>
      <c r="J7" s="35"/>
      <c r="K7" s="35"/>
      <c r="L7" s="35"/>
      <c r="M7" s="35"/>
      <c r="N7" s="35"/>
      <c r="O7" s="7">
        <f>SUM(COUNTIF(I7:K7,"x")*10)</f>
        <v>0</v>
      </c>
    </row>
    <row r="8" spans="1:15" x14ac:dyDescent="0.2">
      <c r="A8" s="4">
        <v>3</v>
      </c>
      <c r="B8" s="32">
        <f>VLOOKUP(A8,Teilnahme!$A$4:$F$28,2,FALSE)</f>
        <v>0</v>
      </c>
      <c r="C8" s="32">
        <f>VLOOKUP(A8,Teilnahme!$A$4:$F$28,3,FALSE)</f>
        <v>0</v>
      </c>
      <c r="D8" s="32">
        <f>VLOOKUP(A8,Teilnahme!$A$4:$F$28,4,FALSE)</f>
        <v>0</v>
      </c>
      <c r="E8" s="33">
        <f>VLOOKUP(A8,Teilnahme!$A$4:$F$28,5,FALSE)</f>
        <v>0</v>
      </c>
      <c r="F8" s="32" t="str">
        <f>VLOOKUP(A8,Teilnahme!$A$4:$F$28,6,FALSE)</f>
        <v xml:space="preserve"> </v>
      </c>
      <c r="G8" s="35"/>
      <c r="H8" s="35"/>
      <c r="I8" s="35"/>
      <c r="J8" s="35"/>
      <c r="K8" s="35"/>
      <c r="L8" s="35"/>
      <c r="M8" s="35"/>
      <c r="N8" s="35"/>
      <c r="O8" s="7">
        <f>SUM(COUNTIF(I8:K8,"x")*10)</f>
        <v>0</v>
      </c>
    </row>
    <row r="9" spans="1:15" x14ac:dyDescent="0.2">
      <c r="A9" s="4">
        <v>4</v>
      </c>
      <c r="B9" s="32">
        <f>VLOOKUP(A9,Teilnahme!$A$4:$F$28,2,FALSE)</f>
        <v>0</v>
      </c>
      <c r="C9" s="32">
        <f>VLOOKUP(A9,Teilnahme!$A$4:$F$28,3,FALSE)</f>
        <v>0</v>
      </c>
      <c r="D9" s="32">
        <f>VLOOKUP(A9,Teilnahme!$A$4:$F$28,4,FALSE)</f>
        <v>0</v>
      </c>
      <c r="E9" s="33">
        <f>VLOOKUP(A9,Teilnahme!$A$4:$F$28,5,FALSE)</f>
        <v>0</v>
      </c>
      <c r="F9" s="32" t="str">
        <f>VLOOKUP(A9,Teilnahme!$A$4:$F$28,6,FALSE)</f>
        <v xml:space="preserve"> </v>
      </c>
      <c r="G9" s="35"/>
      <c r="H9" s="35"/>
      <c r="I9" s="35"/>
      <c r="J9" s="35"/>
      <c r="K9" s="35"/>
      <c r="L9" s="35"/>
      <c r="M9" s="35"/>
      <c r="N9" s="35"/>
      <c r="O9" s="7">
        <f>SUM(COUNTIF(I9:K9,"x")*10)</f>
        <v>0</v>
      </c>
    </row>
    <row r="10" spans="1:15" x14ac:dyDescent="0.2">
      <c r="A10" s="4">
        <v>5</v>
      </c>
      <c r="B10" s="32">
        <f>VLOOKUP(A10,Teilnahme!$A$4:$F$28,2,FALSE)</f>
        <v>0</v>
      </c>
      <c r="C10" s="32">
        <f>VLOOKUP(A10,Teilnahme!$A$4:$F$28,3,FALSE)</f>
        <v>0</v>
      </c>
      <c r="D10" s="32">
        <f>VLOOKUP(A10,Teilnahme!$A$4:$F$28,4,FALSE)</f>
        <v>0</v>
      </c>
      <c r="E10" s="33">
        <f>VLOOKUP(A10,Teilnahme!$A$4:$F$28,5,FALSE)</f>
        <v>0</v>
      </c>
      <c r="F10" s="32">
        <f>VLOOKUP(A10,Teilnahme!$A$4:$F$28,6,FALSE)</f>
        <v>0</v>
      </c>
      <c r="G10" s="35"/>
      <c r="H10" s="35"/>
      <c r="I10" s="35"/>
      <c r="J10" s="35"/>
      <c r="K10" s="35"/>
      <c r="L10" s="35"/>
      <c r="M10" s="35"/>
      <c r="N10" s="35"/>
      <c r="O10" s="7">
        <f>SUM(COUNTIF(I10:K10,"x")*10)</f>
        <v>0</v>
      </c>
    </row>
    <row r="11" spans="1:15" x14ac:dyDescent="0.2">
      <c r="A11" s="4">
        <v>6</v>
      </c>
      <c r="B11" s="32">
        <f>VLOOKUP(A11,Teilnahme!$A$4:$F$28,2,FALSE)</f>
        <v>0</v>
      </c>
      <c r="C11" s="32">
        <f>VLOOKUP(A11,Teilnahme!$A$4:$F$28,3,FALSE)</f>
        <v>0</v>
      </c>
      <c r="D11" s="32">
        <f>VLOOKUP(A11,Teilnahme!$A$4:$F$28,4,FALSE)</f>
        <v>0</v>
      </c>
      <c r="E11" s="33">
        <f>VLOOKUP(A11,Teilnahme!$A$4:$F$28,5,FALSE)</f>
        <v>0</v>
      </c>
      <c r="F11" s="32" t="str">
        <f>VLOOKUP(A11,Teilnahme!$A$4:$F$28,6,FALSE)</f>
        <v xml:space="preserve"> </v>
      </c>
      <c r="G11" s="35"/>
      <c r="H11" s="35"/>
      <c r="I11" s="35"/>
      <c r="J11" s="35"/>
      <c r="K11" s="35"/>
      <c r="L11" s="35"/>
      <c r="M11" s="35"/>
      <c r="N11" s="35"/>
      <c r="O11" s="7">
        <f>SUM(COUNTIF(I11:K11,"x")*10)</f>
        <v>0</v>
      </c>
    </row>
    <row r="12" spans="1:15" x14ac:dyDescent="0.2">
      <c r="A12" s="4">
        <v>7</v>
      </c>
      <c r="B12" s="32">
        <f>VLOOKUP(A12,Teilnahme!$A$4:$F$28,2,FALSE)</f>
        <v>0</v>
      </c>
      <c r="C12" s="32">
        <f>VLOOKUP(A12,Teilnahme!$A$4:$F$28,3,FALSE)</f>
        <v>0</v>
      </c>
      <c r="D12" s="32">
        <f>VLOOKUP(A12,Teilnahme!$A$4:$F$28,4,FALSE)</f>
        <v>0</v>
      </c>
      <c r="E12" s="33">
        <f>VLOOKUP(A12,Teilnahme!$A$4:$F$28,5,FALSE)</f>
        <v>0</v>
      </c>
      <c r="F12" s="32" t="str">
        <f>VLOOKUP(A12,Teilnahme!$A$4:$F$28,6,FALSE)</f>
        <v xml:space="preserve"> </v>
      </c>
      <c r="G12" s="35"/>
      <c r="H12" s="35"/>
      <c r="I12" s="35"/>
      <c r="J12" s="35"/>
      <c r="K12" s="35"/>
      <c r="L12" s="35"/>
      <c r="M12" s="35"/>
      <c r="N12" s="35"/>
      <c r="O12" s="7">
        <f>SUM(COUNTIF(I12:K12,"x")*10)</f>
        <v>0</v>
      </c>
    </row>
    <row r="13" spans="1:15" x14ac:dyDescent="0.2">
      <c r="A13" s="4">
        <v>8</v>
      </c>
      <c r="B13" s="32">
        <f>VLOOKUP(A13,Teilnahme!$A$4:$F$28,2,FALSE)</f>
        <v>0</v>
      </c>
      <c r="C13" s="32">
        <f>VLOOKUP(A13,Teilnahme!$A$4:$F$28,3,FALSE)</f>
        <v>0</v>
      </c>
      <c r="D13" s="32">
        <f>VLOOKUP(A13,Teilnahme!$A$4:$F$28,4,FALSE)</f>
        <v>0</v>
      </c>
      <c r="E13" s="33">
        <f>VLOOKUP(A13,Teilnahme!$A$4:$F$28,5,FALSE)</f>
        <v>0</v>
      </c>
      <c r="F13" s="32" t="str">
        <f>VLOOKUP(A13,Teilnahme!$A$4:$F$28,6,FALSE)</f>
        <v xml:space="preserve"> </v>
      </c>
      <c r="G13" s="35"/>
      <c r="H13" s="35"/>
      <c r="I13" s="35"/>
      <c r="J13" s="35"/>
      <c r="K13" s="35"/>
      <c r="L13" s="35"/>
      <c r="M13" s="35"/>
      <c r="N13" s="35"/>
      <c r="O13" s="7">
        <f>SUM(COUNTIF(I13:K13,"x")*10)</f>
        <v>0</v>
      </c>
    </row>
    <row r="14" spans="1:15" x14ac:dyDescent="0.2">
      <c r="A14" s="4">
        <v>9</v>
      </c>
      <c r="B14" s="32">
        <f>VLOOKUP(A14,Teilnahme!$A$4:$F$28,2,FALSE)</f>
        <v>0</v>
      </c>
      <c r="C14" s="32">
        <f>VLOOKUP(A14,Teilnahme!$A$4:$F$28,3,FALSE)</f>
        <v>0</v>
      </c>
      <c r="D14" s="32">
        <f>VLOOKUP(A14,Teilnahme!$A$4:$F$28,4,FALSE)</f>
        <v>0</v>
      </c>
      <c r="E14" s="33">
        <f>VLOOKUP(A14,Teilnahme!$A$4:$F$28,5,FALSE)</f>
        <v>0</v>
      </c>
      <c r="F14" s="32" t="str">
        <f>VLOOKUP(A14,Teilnahme!$A$4:$F$28,6,FALSE)</f>
        <v xml:space="preserve"> </v>
      </c>
      <c r="G14" s="35"/>
      <c r="H14" s="35"/>
      <c r="I14" s="35"/>
      <c r="J14" s="35"/>
      <c r="K14" s="35"/>
      <c r="L14" s="35"/>
      <c r="M14" s="35"/>
      <c r="N14" s="35"/>
      <c r="O14" s="7">
        <f>SUM(COUNTIF(I14:K14,"x")*10)</f>
        <v>0</v>
      </c>
    </row>
    <row r="15" spans="1:15" x14ac:dyDescent="0.2">
      <c r="A15" s="4">
        <v>10</v>
      </c>
      <c r="B15" s="32">
        <f>VLOOKUP(A15,Teilnahme!$A$4:$F$28,2,FALSE)</f>
        <v>0</v>
      </c>
      <c r="C15" s="32">
        <f>VLOOKUP(A15,Teilnahme!$A$4:$F$28,3,FALSE)</f>
        <v>0</v>
      </c>
      <c r="D15" s="32">
        <f>VLOOKUP(A15,Teilnahme!$A$4:$F$28,4,FALSE)</f>
        <v>0</v>
      </c>
      <c r="E15" s="33">
        <f>VLOOKUP(A15,Teilnahme!$A$4:$F$28,5,FALSE)</f>
        <v>0</v>
      </c>
      <c r="F15" s="32" t="str">
        <f>VLOOKUP(A15,Teilnahme!$A$4:$F$28,6,FALSE)</f>
        <v xml:space="preserve"> </v>
      </c>
      <c r="G15" s="35"/>
      <c r="H15" s="35"/>
      <c r="I15" s="35"/>
      <c r="J15" s="35"/>
      <c r="K15" s="35"/>
      <c r="L15" s="35"/>
      <c r="M15" s="35"/>
      <c r="N15" s="35"/>
      <c r="O15" s="7">
        <f>SUM(COUNTIF(I15:K15,"x")*10)</f>
        <v>0</v>
      </c>
    </row>
    <row r="16" spans="1:15" x14ac:dyDescent="0.2">
      <c r="A16" s="4">
        <v>11</v>
      </c>
      <c r="B16" s="32">
        <f>VLOOKUP(A16,Teilnahme!$A$4:$F$28,2,FALSE)</f>
        <v>0</v>
      </c>
      <c r="C16" s="32">
        <f>VLOOKUP(A16,Teilnahme!$A$4:$F$28,3,FALSE)</f>
        <v>0</v>
      </c>
      <c r="D16" s="32">
        <f>VLOOKUP(A16,Teilnahme!$A$4:$F$28,4,FALSE)</f>
        <v>0</v>
      </c>
      <c r="E16" s="33">
        <f>VLOOKUP(A16,Teilnahme!$A$4:$F$28,5,FALSE)</f>
        <v>0</v>
      </c>
      <c r="F16" s="32" t="str">
        <f>VLOOKUP(A16,Teilnahme!$A$4:$F$28,6,FALSE)</f>
        <v xml:space="preserve"> </v>
      </c>
      <c r="G16" s="35"/>
      <c r="H16" s="35"/>
      <c r="I16" s="35"/>
      <c r="J16" s="35"/>
      <c r="K16" s="35"/>
      <c r="L16" s="35"/>
      <c r="M16" s="35"/>
      <c r="N16" s="35"/>
      <c r="O16" s="7">
        <f>SUM(COUNTIF(I16:K16,"x")*10)</f>
        <v>0</v>
      </c>
    </row>
    <row r="17" spans="1:15" x14ac:dyDescent="0.2">
      <c r="A17" s="4">
        <v>12</v>
      </c>
      <c r="B17" s="32">
        <f>VLOOKUP(A17,Teilnahme!$A$4:$F$28,2,FALSE)</f>
        <v>0</v>
      </c>
      <c r="C17" s="32">
        <f>VLOOKUP(A17,Teilnahme!$A$4:$F$28,3,FALSE)</f>
        <v>0</v>
      </c>
      <c r="D17" s="32">
        <f>VLOOKUP(A17,Teilnahme!$A$4:$F$28,4,FALSE)</f>
        <v>0</v>
      </c>
      <c r="E17" s="33">
        <f>VLOOKUP(A17,Teilnahme!$A$4:$F$28,5,FALSE)</f>
        <v>0</v>
      </c>
      <c r="F17" s="32" t="str">
        <f>VLOOKUP(A17,Teilnahme!$A$4:$F$28,6,FALSE)</f>
        <v xml:space="preserve"> </v>
      </c>
      <c r="G17" s="35"/>
      <c r="H17" s="35"/>
      <c r="I17" s="35"/>
      <c r="J17" s="35"/>
      <c r="K17" s="35"/>
      <c r="L17" s="35"/>
      <c r="M17" s="35"/>
      <c r="N17" s="35"/>
      <c r="O17" s="7">
        <f>SUM(COUNTIF(I17:K17,"x")*10)</f>
        <v>0</v>
      </c>
    </row>
    <row r="18" spans="1:15" x14ac:dyDescent="0.2">
      <c r="A18" s="4">
        <v>13</v>
      </c>
      <c r="B18" s="32">
        <f>VLOOKUP(A18,Teilnahme!$A$4:$F$28,2,FALSE)</f>
        <v>0</v>
      </c>
      <c r="C18" s="32">
        <f>VLOOKUP(A18,Teilnahme!$A$4:$F$28,3,FALSE)</f>
        <v>0</v>
      </c>
      <c r="D18" s="32">
        <f>VLOOKUP(A18,Teilnahme!$A$4:$F$28,4,FALSE)</f>
        <v>0</v>
      </c>
      <c r="E18" s="33">
        <f>VLOOKUP(A18,Teilnahme!$A$4:$F$28,5,FALSE)</f>
        <v>0</v>
      </c>
      <c r="F18" s="32" t="str">
        <f>VLOOKUP(A18,Teilnahme!$A$4:$F$28,6,FALSE)</f>
        <v xml:space="preserve"> </v>
      </c>
      <c r="G18" s="35"/>
      <c r="H18" s="35"/>
      <c r="I18" s="35"/>
      <c r="J18" s="35"/>
      <c r="K18" s="35"/>
      <c r="L18" s="35"/>
      <c r="M18" s="35"/>
      <c r="N18" s="35"/>
      <c r="O18" s="7">
        <f>SUM(COUNTIF(I18:K18,"x")*10)</f>
        <v>0</v>
      </c>
    </row>
    <row r="19" spans="1:15" x14ac:dyDescent="0.2">
      <c r="A19" s="4">
        <v>14</v>
      </c>
      <c r="B19" s="32">
        <f>VLOOKUP(A19,Teilnahme!$A$4:$F$28,2,FALSE)</f>
        <v>0</v>
      </c>
      <c r="C19" s="32">
        <f>VLOOKUP(A19,Teilnahme!$A$4:$F$28,3,FALSE)</f>
        <v>0</v>
      </c>
      <c r="D19" s="32">
        <f>VLOOKUP(A19,Teilnahme!$A$4:$F$28,4,FALSE)</f>
        <v>0</v>
      </c>
      <c r="E19" s="33">
        <f>VLOOKUP(A19,Teilnahme!$A$4:$F$28,5,FALSE)</f>
        <v>0</v>
      </c>
      <c r="F19" s="32" t="str">
        <f>VLOOKUP(A19,Teilnahme!$A$4:$F$28,6,FALSE)</f>
        <v xml:space="preserve"> </v>
      </c>
      <c r="G19" s="35"/>
      <c r="H19" s="35"/>
      <c r="I19" s="35"/>
      <c r="J19" s="35"/>
      <c r="K19" s="35"/>
      <c r="L19" s="35"/>
      <c r="M19" s="35"/>
      <c r="N19" s="35"/>
      <c r="O19" s="7">
        <f>SUM(COUNTIF(I19:K19,"x")*10)</f>
        <v>0</v>
      </c>
    </row>
    <row r="20" spans="1:15" x14ac:dyDescent="0.2">
      <c r="A20" s="4">
        <v>15</v>
      </c>
      <c r="B20" s="32">
        <f>VLOOKUP(A20,Teilnahme!$A$4:$F$28,2,FALSE)</f>
        <v>0</v>
      </c>
      <c r="C20" s="32">
        <f>VLOOKUP(A20,Teilnahme!$A$4:$F$28,3,FALSE)</f>
        <v>0</v>
      </c>
      <c r="D20" s="32">
        <f>VLOOKUP(A20,Teilnahme!$A$4:$F$28,4,FALSE)</f>
        <v>0</v>
      </c>
      <c r="E20" s="33">
        <f>VLOOKUP(A20,Teilnahme!$A$4:$F$28,5,FALSE)</f>
        <v>0</v>
      </c>
      <c r="F20" s="32" t="str">
        <f>VLOOKUP(A20,Teilnahme!$A$4:$F$28,6,FALSE)</f>
        <v xml:space="preserve"> </v>
      </c>
      <c r="G20" s="35"/>
      <c r="H20" s="35"/>
      <c r="I20" s="35"/>
      <c r="J20" s="35"/>
      <c r="K20" s="35"/>
      <c r="L20" s="35"/>
      <c r="M20" s="35"/>
      <c r="N20" s="35"/>
      <c r="O20" s="7">
        <f>SUM(COUNTIF(I20:K20,"x")*10)</f>
        <v>0</v>
      </c>
    </row>
    <row r="21" spans="1:15" x14ac:dyDescent="0.2">
      <c r="A21" s="4">
        <v>16</v>
      </c>
      <c r="B21" s="32">
        <f>VLOOKUP(A21,Teilnahme!$A$4:$F$28,2,FALSE)</f>
        <v>0</v>
      </c>
      <c r="C21" s="32">
        <f>VLOOKUP(A21,Teilnahme!$A$4:$F$28,3,FALSE)</f>
        <v>0</v>
      </c>
      <c r="D21" s="32">
        <f>VLOOKUP(A21,Teilnahme!$A$4:$F$28,4,FALSE)</f>
        <v>0</v>
      </c>
      <c r="E21" s="33">
        <f>VLOOKUP(A21,Teilnahme!$A$4:$F$28,5,FALSE)</f>
        <v>0</v>
      </c>
      <c r="F21" s="32" t="str">
        <f>VLOOKUP(A21,Teilnahme!$A$4:$F$28,6,FALSE)</f>
        <v xml:space="preserve"> </v>
      </c>
      <c r="G21" s="35"/>
      <c r="H21" s="35"/>
      <c r="I21" s="35"/>
      <c r="J21" s="35"/>
      <c r="K21" s="35"/>
      <c r="L21" s="35"/>
      <c r="M21" s="35"/>
      <c r="N21" s="35"/>
      <c r="O21" s="7">
        <f>SUM(COUNTIF(I21:K21,"x")*10)</f>
        <v>0</v>
      </c>
    </row>
    <row r="22" spans="1:15" x14ac:dyDescent="0.2">
      <c r="A22" s="4">
        <v>17</v>
      </c>
      <c r="B22" s="32">
        <f>VLOOKUP(A22,Teilnahme!$A$4:$F$28,2,FALSE)</f>
        <v>0</v>
      </c>
      <c r="C22" s="32">
        <f>VLOOKUP(A22,Teilnahme!$A$4:$F$28,3,FALSE)</f>
        <v>0</v>
      </c>
      <c r="D22" s="32">
        <f>VLOOKUP(A22,Teilnahme!$A$4:$F$28,4,FALSE)</f>
        <v>0</v>
      </c>
      <c r="E22" s="33">
        <f>VLOOKUP(A22,Teilnahme!$A$4:$F$28,5,FALSE)</f>
        <v>0</v>
      </c>
      <c r="F22" s="32" t="str">
        <f>VLOOKUP(A22,Teilnahme!$A$4:$F$28,6,FALSE)</f>
        <v xml:space="preserve"> </v>
      </c>
      <c r="G22" s="35"/>
      <c r="H22" s="35"/>
      <c r="I22" s="35"/>
      <c r="J22" s="35"/>
      <c r="K22" s="35"/>
      <c r="L22" s="35"/>
      <c r="M22" s="35"/>
      <c r="N22" s="35"/>
      <c r="O22" s="7">
        <f>SUM(COUNTIF(I22:K22,"x")*10)</f>
        <v>0</v>
      </c>
    </row>
    <row r="23" spans="1:15" x14ac:dyDescent="0.2">
      <c r="A23" s="4">
        <v>18</v>
      </c>
      <c r="B23" s="32">
        <f>VLOOKUP(A23,Teilnahme!$A$4:$F$28,2,FALSE)</f>
        <v>0</v>
      </c>
      <c r="C23" s="32">
        <f>VLOOKUP(A23,Teilnahme!$A$4:$F$28,3,FALSE)</f>
        <v>0</v>
      </c>
      <c r="D23" s="32">
        <f>VLOOKUP(A23,Teilnahme!$A$4:$F$28,4,FALSE)</f>
        <v>0</v>
      </c>
      <c r="E23" s="33">
        <f>VLOOKUP(A23,Teilnahme!$A$4:$F$28,5,FALSE)</f>
        <v>0</v>
      </c>
      <c r="F23" s="32" t="str">
        <f>VLOOKUP(A23,Teilnahme!$A$4:$F$28,6,FALSE)</f>
        <v xml:space="preserve"> </v>
      </c>
      <c r="G23" s="35"/>
      <c r="H23" s="35"/>
      <c r="I23" s="35"/>
      <c r="J23" s="35"/>
      <c r="K23" s="35"/>
      <c r="L23" s="35"/>
      <c r="M23" s="35"/>
      <c r="N23" s="35"/>
      <c r="O23" s="7">
        <f>SUM(COUNTIF(I23:K23,"x")*10)</f>
        <v>0</v>
      </c>
    </row>
    <row r="24" spans="1:15" x14ac:dyDescent="0.2">
      <c r="A24" s="4">
        <v>19</v>
      </c>
      <c r="B24" s="32">
        <f>VLOOKUP(A24,Teilnahme!$A$4:$F$28,2,FALSE)</f>
        <v>0</v>
      </c>
      <c r="C24" s="32">
        <f>VLOOKUP(A24,Teilnahme!$A$4:$F$28,3,FALSE)</f>
        <v>0</v>
      </c>
      <c r="D24" s="32">
        <f>VLOOKUP(A24,Teilnahme!$A$4:$F$28,4,FALSE)</f>
        <v>0</v>
      </c>
      <c r="E24" s="33">
        <f>VLOOKUP(A24,Teilnahme!$A$4:$F$28,5,FALSE)</f>
        <v>0</v>
      </c>
      <c r="F24" s="32" t="str">
        <f>VLOOKUP(A24,Teilnahme!$A$4:$F$28,6,FALSE)</f>
        <v xml:space="preserve"> </v>
      </c>
      <c r="G24" s="35"/>
      <c r="H24" s="35"/>
      <c r="I24" s="35"/>
      <c r="J24" s="35"/>
      <c r="K24" s="35"/>
      <c r="L24" s="35"/>
      <c r="M24" s="35"/>
      <c r="N24" s="35"/>
      <c r="O24" s="7">
        <f>SUM(COUNTIF(I24:K24,"x")*10)</f>
        <v>0</v>
      </c>
    </row>
    <row r="25" spans="1:15" x14ac:dyDescent="0.2">
      <c r="A25" s="4">
        <v>20</v>
      </c>
      <c r="B25" s="32">
        <f>VLOOKUP(A25,Teilnahme!$A$4:$F$28,2,FALSE)</f>
        <v>0</v>
      </c>
      <c r="C25" s="32">
        <f>VLOOKUP(A25,Teilnahme!$A$4:$F$28,3,FALSE)</f>
        <v>0</v>
      </c>
      <c r="D25" s="32">
        <f>VLOOKUP(A25,Teilnahme!$A$4:$F$28,4,FALSE)</f>
        <v>0</v>
      </c>
      <c r="E25" s="33">
        <f>VLOOKUP(A25,Teilnahme!$A$4:$F$28,5,FALSE)</f>
        <v>0</v>
      </c>
      <c r="F25" s="32" t="str">
        <f>VLOOKUP(A25,Teilnahme!$A$4:$F$28,6,FALSE)</f>
        <v xml:space="preserve"> </v>
      </c>
      <c r="G25" s="35"/>
      <c r="H25" s="35"/>
      <c r="I25" s="35"/>
      <c r="J25" s="35"/>
      <c r="K25" s="35"/>
      <c r="L25" s="35"/>
      <c r="M25" s="35"/>
      <c r="N25" s="35"/>
      <c r="O25" s="7">
        <f>SUM(COUNTIF(I25:K25,"x")*10)</f>
        <v>0</v>
      </c>
    </row>
    <row r="26" spans="1:15" x14ac:dyDescent="0.2">
      <c r="A26" s="4">
        <v>21</v>
      </c>
      <c r="B26" s="32">
        <f>VLOOKUP(A26,Teilnahme!$A$4:$F$28,2,FALSE)</f>
        <v>0</v>
      </c>
      <c r="C26" s="32">
        <f>VLOOKUP(A26,Teilnahme!$A$4:$F$28,3,FALSE)</f>
        <v>0</v>
      </c>
      <c r="D26" s="32">
        <f>VLOOKUP(A26,Teilnahme!$A$4:$F$28,4,FALSE)</f>
        <v>0</v>
      </c>
      <c r="E26" s="33">
        <f>VLOOKUP(A26,Teilnahme!$A$4:$F$28,5,FALSE)</f>
        <v>0</v>
      </c>
      <c r="F26" s="32" t="str">
        <f>VLOOKUP(A26,Teilnahme!$A$4:$F$28,6,FALSE)</f>
        <v xml:space="preserve"> </v>
      </c>
      <c r="G26" s="35"/>
      <c r="H26" s="35"/>
      <c r="I26" s="35"/>
      <c r="J26" s="35"/>
      <c r="K26" s="35"/>
      <c r="L26" s="35"/>
      <c r="M26" s="35"/>
      <c r="N26" s="35"/>
      <c r="O26" s="7">
        <f>SUM(COUNTIF(I26:K26,"x")*10)</f>
        <v>0</v>
      </c>
    </row>
    <row r="27" spans="1:15" x14ac:dyDescent="0.2">
      <c r="A27" s="4">
        <v>22</v>
      </c>
      <c r="B27" s="32">
        <f>VLOOKUP(A27,Teilnahme!$A$4:$F$28,2,FALSE)</f>
        <v>0</v>
      </c>
      <c r="C27" s="32">
        <f>VLOOKUP(A27,Teilnahme!$A$4:$F$28,3,FALSE)</f>
        <v>0</v>
      </c>
      <c r="D27" s="32">
        <f>VLOOKUP(A27,Teilnahme!$A$4:$F$28,4,FALSE)</f>
        <v>0</v>
      </c>
      <c r="E27" s="33">
        <f>VLOOKUP(A27,Teilnahme!$A$4:$F$28,5,FALSE)</f>
        <v>0</v>
      </c>
      <c r="F27" s="32" t="str">
        <f>VLOOKUP(A27,Teilnahme!$A$4:$F$28,6,FALSE)</f>
        <v xml:space="preserve"> </v>
      </c>
      <c r="G27" s="35"/>
      <c r="H27" s="35"/>
      <c r="I27" s="35"/>
      <c r="J27" s="35"/>
      <c r="K27" s="35"/>
      <c r="L27" s="35"/>
      <c r="M27" s="35"/>
      <c r="N27" s="35"/>
      <c r="O27" s="7">
        <f>SUM(COUNTIF(I27:K27,"x")*10)</f>
        <v>0</v>
      </c>
    </row>
    <row r="28" spans="1:15" x14ac:dyDescent="0.2">
      <c r="A28" s="4">
        <v>23</v>
      </c>
      <c r="B28" s="32">
        <f>VLOOKUP(A28,Teilnahme!$A$4:$F$28,2,FALSE)</f>
        <v>0</v>
      </c>
      <c r="C28" s="32">
        <f>VLOOKUP(A28,Teilnahme!$A$4:$F$28,3,FALSE)</f>
        <v>0</v>
      </c>
      <c r="D28" s="32">
        <f>VLOOKUP(A28,Teilnahme!$A$4:$F$28,4,FALSE)</f>
        <v>0</v>
      </c>
      <c r="E28" s="33">
        <f>VLOOKUP(A28,Teilnahme!$A$4:$F$28,5,FALSE)</f>
        <v>0</v>
      </c>
      <c r="F28" s="32" t="str">
        <f>VLOOKUP(A28,Teilnahme!$A$4:$F$28,6,FALSE)</f>
        <v xml:space="preserve"> </v>
      </c>
      <c r="G28" s="35"/>
      <c r="H28" s="35"/>
      <c r="I28" s="35"/>
      <c r="J28" s="35"/>
      <c r="K28" s="35"/>
      <c r="L28" s="35"/>
      <c r="M28" s="35"/>
      <c r="N28" s="35"/>
      <c r="O28" s="7">
        <f>SUM(COUNTIF(I28:K28,"x")*10)</f>
        <v>0</v>
      </c>
    </row>
    <row r="29" spans="1:15" ht="25.5" customHeight="1" x14ac:dyDescent="0.2">
      <c r="A29" s="5"/>
      <c r="B29" s="38" t="s">
        <v>58</v>
      </c>
      <c r="C29" s="39"/>
      <c r="D29" s="39"/>
      <c r="E29" s="39"/>
      <c r="F29" s="40"/>
      <c r="G29" s="22">
        <f>COUNTIF(G6:G28,"ja")</f>
        <v>0</v>
      </c>
      <c r="H29" s="22">
        <f>COUNTIF(H6:H28,"ja")</f>
        <v>0</v>
      </c>
      <c r="I29" s="22">
        <f>COUNTIF(I6:I28,"x")</f>
        <v>0</v>
      </c>
      <c r="J29" s="22">
        <f>COUNTIF(J6:J28,"ja")</f>
        <v>0</v>
      </c>
      <c r="K29" s="22">
        <f>COUNTIF(K6:K28,"x")</f>
        <v>0</v>
      </c>
      <c r="L29" s="22">
        <f>COUNTIF(L6:L28,"ja")</f>
        <v>0</v>
      </c>
      <c r="M29" s="22">
        <f>COUNTIF(M6:M28,"ja")</f>
        <v>0</v>
      </c>
      <c r="N29" s="22">
        <f>COUNTIF(N6:N28,"ja")</f>
        <v>0</v>
      </c>
      <c r="O29" s="22"/>
    </row>
    <row r="30" spans="1:15" ht="25.5" customHeight="1" x14ac:dyDescent="0.2">
      <c r="A30" s="5"/>
      <c r="B30" s="38" t="s">
        <v>37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10">
        <f>SUM(O6:O28)</f>
        <v>0</v>
      </c>
    </row>
    <row r="31" spans="1:15" x14ac:dyDescent="0.2">
      <c r="B31" s="42" t="s">
        <v>55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21"/>
      <c r="N31" s="37"/>
    </row>
  </sheetData>
  <mergeCells count="9">
    <mergeCell ref="B1:D1"/>
    <mergeCell ref="G1:L1"/>
    <mergeCell ref="B31:L31"/>
    <mergeCell ref="B2:E2"/>
    <mergeCell ref="I2:J2"/>
    <mergeCell ref="K2:L2"/>
    <mergeCell ref="B29:F29"/>
    <mergeCell ref="G2:H2"/>
    <mergeCell ref="B30:N30"/>
  </mergeCells>
  <pageMargins left="0.70866141732283472" right="0.70866141732283472" top="0.78740157480314965" bottom="0.78740157480314965" header="0.31496062992125984" footer="0.31496062992125984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2" sqref="B2"/>
    </sheetView>
  </sheetViews>
  <sheetFormatPr baseColWidth="10" defaultRowHeight="12.75" x14ac:dyDescent="0.2"/>
  <cols>
    <col min="1" max="1" width="31.7109375" customWidth="1"/>
    <col min="2" max="2" width="23.28515625" customWidth="1"/>
  </cols>
  <sheetData>
    <row r="1" spans="1:2" s="31" customFormat="1" ht="33" customHeight="1" x14ac:dyDescent="0.2">
      <c r="A1" s="30" t="s">
        <v>49</v>
      </c>
    </row>
    <row r="2" spans="1:2" s="26" customFormat="1" ht="39.75" customHeight="1" x14ac:dyDescent="0.2">
      <c r="A2" s="25" t="s">
        <v>39</v>
      </c>
      <c r="B2" s="36" t="s">
        <v>54</v>
      </c>
    </row>
    <row r="3" spans="1:2" s="26" customFormat="1" x14ac:dyDescent="0.2"/>
    <row r="4" spans="1:2" s="26" customFormat="1" ht="20.100000000000001" customHeight="1" x14ac:dyDescent="0.2">
      <c r="A4" s="25" t="s">
        <v>40</v>
      </c>
      <c r="B4" s="28">
        <f>COUNTA(Teilnahme!B6:B28)</f>
        <v>0</v>
      </c>
    </row>
    <row r="5" spans="1:2" s="26" customFormat="1" ht="20.100000000000001" customHeight="1" x14ac:dyDescent="0.2">
      <c r="A5" s="25" t="s">
        <v>59</v>
      </c>
      <c r="B5" s="28">
        <f>Verpflegung!G29</f>
        <v>0</v>
      </c>
    </row>
    <row r="6" spans="1:2" s="26" customFormat="1" ht="20.100000000000001" customHeight="1" x14ac:dyDescent="0.2">
      <c r="A6" s="25" t="s">
        <v>41</v>
      </c>
      <c r="B6" s="28">
        <f>Verpflegung!H29</f>
        <v>0</v>
      </c>
    </row>
    <row r="7" spans="1:2" s="26" customFormat="1" ht="20.100000000000001" customHeight="1" x14ac:dyDescent="0.2">
      <c r="A7" s="25" t="s">
        <v>42</v>
      </c>
      <c r="B7" s="28">
        <f>Verpflegung!J29</f>
        <v>0</v>
      </c>
    </row>
    <row r="8" spans="1:2" s="26" customFormat="1" ht="20.100000000000001" customHeight="1" x14ac:dyDescent="0.2">
      <c r="A8" s="25" t="s">
        <v>43</v>
      </c>
      <c r="B8" s="28">
        <f>Verpflegung!L29</f>
        <v>0</v>
      </c>
    </row>
    <row r="9" spans="1:2" s="26" customFormat="1" ht="20.100000000000001" customHeight="1" x14ac:dyDescent="0.2">
      <c r="A9" s="25" t="s">
        <v>44</v>
      </c>
      <c r="B9" s="28">
        <f>Verpflegung!I29</f>
        <v>0</v>
      </c>
    </row>
    <row r="10" spans="1:2" s="26" customFormat="1" ht="20.100000000000001" customHeight="1" x14ac:dyDescent="0.2">
      <c r="A10" s="25" t="s">
        <v>45</v>
      </c>
      <c r="B10" s="28">
        <f>Verpflegung!K29</f>
        <v>0</v>
      </c>
    </row>
    <row r="11" spans="1:2" s="26" customFormat="1" x14ac:dyDescent="0.2"/>
    <row r="12" spans="1:2" s="26" customFormat="1" ht="20.100000000000001" customHeight="1" x14ac:dyDescent="0.2">
      <c r="A12" s="25" t="s">
        <v>46</v>
      </c>
      <c r="B12" s="27">
        <f>Teilnahme!M29</f>
        <v>0</v>
      </c>
    </row>
    <row r="13" spans="1:2" s="26" customFormat="1" ht="20.100000000000001" customHeight="1" x14ac:dyDescent="0.2">
      <c r="A13" s="25" t="s">
        <v>47</v>
      </c>
      <c r="B13" s="27">
        <f>Verpflegung!O30</f>
        <v>0</v>
      </c>
    </row>
    <row r="14" spans="1:2" s="24" customFormat="1" ht="30" customHeight="1" x14ac:dyDescent="0.2">
      <c r="A14" s="23" t="s">
        <v>48</v>
      </c>
      <c r="B14" s="29">
        <f>SUM(B12:B13)</f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Teilnahme</vt:lpstr>
      <vt:lpstr>Verpflegung</vt:lpstr>
      <vt:lpstr>Übersicht</vt:lpstr>
      <vt:lpstr>Teilnahme!Druckbereich</vt:lpstr>
      <vt:lpstr>Verpflegung!Druckbereich</vt:lpstr>
      <vt:lpstr>Teilnahme!Drucktitel</vt:lpstr>
      <vt:lpstr>Verpflegung!Drucktitel</vt:lpstr>
    </vt:vector>
  </TitlesOfParts>
  <Company>TenneT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Ohashi, Gen</dc:creator>
  <cp:lastModifiedBy>Junko</cp:lastModifiedBy>
  <cp:lastPrinted>2016-01-24T13:10:26Z</cp:lastPrinted>
  <dcterms:created xsi:type="dcterms:W3CDTF">2016-01-18T09:55:13Z</dcterms:created>
  <dcterms:modified xsi:type="dcterms:W3CDTF">2016-01-24T13:23:50Z</dcterms:modified>
</cp:coreProperties>
</file>